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11040"/>
  </bookViews>
  <sheets>
    <sheet name="Report" sheetId="1" r:id="rId1"/>
    <sheet name="RNG" sheetId="2" r:id="rId2"/>
  </sheets>
  <calcPr calcId="162913" calcMode="autoNoTable"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2" l="1"/>
  <c r="F3" i="2"/>
  <c r="E3" i="2"/>
  <c r="D3" i="2"/>
  <c r="C3" i="2"/>
  <c r="B3" i="2"/>
  <c r="I3" i="1"/>
  <c r="I8" i="1" l="1"/>
  <c r="G8" i="1"/>
  <c r="J8" i="1" l="1"/>
  <c r="H3" i="2" l="1"/>
  <c r="M32" i="2" l="1"/>
  <c r="K8" i="1" l="1"/>
  <c r="K6" i="1"/>
  <c r="K5" i="1"/>
  <c r="K4" i="1"/>
  <c r="I6" i="1"/>
  <c r="G6" i="1"/>
  <c r="I5" i="1"/>
  <c r="G5" i="1"/>
  <c r="I4" i="1"/>
  <c r="G4" i="1"/>
  <c r="G3" i="1"/>
  <c r="K3" i="1" l="1"/>
  <c r="J3" i="1"/>
  <c r="J4" i="1"/>
  <c r="J5" i="1"/>
  <c r="J6" i="1"/>
  <c r="D6" i="2" l="1"/>
  <c r="E4" i="2"/>
  <c r="F4" i="2"/>
  <c r="G5" i="2"/>
  <c r="H12" i="2"/>
  <c r="C5" i="2"/>
  <c r="F5" i="2"/>
  <c r="F6" i="2"/>
  <c r="F10" i="2"/>
  <c r="B5" i="2"/>
  <c r="B6" i="2"/>
  <c r="B7" i="2"/>
  <c r="B8" i="2"/>
  <c r="B9" i="2"/>
  <c r="B10" i="2"/>
  <c r="B11" i="2"/>
  <c r="B12" i="2"/>
  <c r="B4" i="2"/>
  <c r="H10" i="2" l="1"/>
  <c r="H6" i="2"/>
  <c r="F8" i="2"/>
  <c r="F7" i="2"/>
  <c r="E12" i="2"/>
  <c r="C11" i="2"/>
  <c r="E5" i="2"/>
  <c r="E10" i="2"/>
  <c r="E7" i="2"/>
  <c r="D12" i="2"/>
  <c r="D10" i="2"/>
  <c r="D7" i="2"/>
  <c r="D5" i="2"/>
  <c r="E11" i="2"/>
  <c r="E9" i="2"/>
  <c r="D4" i="2"/>
  <c r="D11" i="2"/>
  <c r="D9" i="2"/>
  <c r="G6" i="2"/>
  <c r="E6" i="2"/>
  <c r="E8" i="2"/>
  <c r="G10" i="2"/>
  <c r="D8" i="2"/>
  <c r="C4" i="2"/>
  <c r="F12" i="2"/>
  <c r="F11" i="2"/>
  <c r="F9" i="2"/>
  <c r="H7" i="2"/>
  <c r="H11" i="2"/>
  <c r="G11" i="2"/>
  <c r="G7" i="2"/>
  <c r="C7" i="2"/>
  <c r="C12" i="2"/>
  <c r="C9" i="2"/>
  <c r="C6" i="2"/>
  <c r="C10" i="2"/>
  <c r="C8" i="2"/>
  <c r="H8" i="2"/>
  <c r="H4" i="2"/>
  <c r="G12" i="2"/>
  <c r="G8" i="2"/>
  <c r="G4" i="2"/>
  <c r="H9" i="2"/>
  <c r="H5" i="2"/>
  <c r="G9" i="2"/>
  <c r="G30" i="1"/>
  <c r="G29" i="1"/>
  <c r="G28" i="1"/>
  <c r="G27" i="1"/>
  <c r="G26" i="1"/>
  <c r="G25" i="1"/>
  <c r="G24" i="1"/>
  <c r="G23" i="1"/>
  <c r="K23" i="1" s="1"/>
  <c r="G22" i="1"/>
  <c r="G21" i="1"/>
  <c r="G20" i="1"/>
  <c r="G19" i="1"/>
  <c r="G18" i="1"/>
  <c r="G17" i="1"/>
  <c r="G16" i="1"/>
  <c r="G15" i="1"/>
  <c r="K15" i="1" s="1"/>
  <c r="G14" i="1"/>
  <c r="G13" i="1"/>
  <c r="G12" i="1"/>
  <c r="K12" i="1" s="1"/>
  <c r="G11" i="1"/>
  <c r="G10" i="1"/>
  <c r="G9" i="1"/>
  <c r="G7" i="1"/>
  <c r="I30" i="1"/>
  <c r="I29" i="1"/>
  <c r="K29" i="1" s="1"/>
  <c r="I28" i="1"/>
  <c r="I27" i="1"/>
  <c r="I26" i="1"/>
  <c r="I25" i="1"/>
  <c r="I24" i="1"/>
  <c r="I23" i="1"/>
  <c r="I22" i="1"/>
  <c r="I21" i="1"/>
  <c r="I20" i="1"/>
  <c r="I19" i="1"/>
  <c r="I18" i="1"/>
  <c r="I17" i="1"/>
  <c r="I16" i="1"/>
  <c r="I15" i="1"/>
  <c r="I14" i="1"/>
  <c r="I13" i="1"/>
  <c r="I12" i="1"/>
  <c r="I11" i="1"/>
  <c r="I10" i="1"/>
  <c r="I9" i="1"/>
  <c r="I7" i="1"/>
  <c r="K20" i="1" l="1"/>
  <c r="K17" i="1"/>
  <c r="K30" i="1"/>
  <c r="J28" i="1"/>
  <c r="K28" i="1"/>
  <c r="K27" i="1"/>
  <c r="K26" i="1"/>
  <c r="K25" i="1"/>
  <c r="K24" i="1"/>
  <c r="K22" i="1"/>
  <c r="K21" i="1"/>
  <c r="J20" i="1"/>
  <c r="K19" i="1"/>
  <c r="K18" i="1"/>
  <c r="J18" i="1"/>
  <c r="K16" i="1"/>
  <c r="J15" i="1"/>
  <c r="K14" i="1"/>
  <c r="J14" i="1"/>
  <c r="K13" i="1"/>
  <c r="J12" i="1"/>
  <c r="K11" i="1"/>
  <c r="K10" i="1"/>
  <c r="K9" i="1"/>
  <c r="J7" i="1"/>
  <c r="K7" i="1"/>
  <c r="K33" i="1" s="1"/>
  <c r="J30" i="1"/>
  <c r="J29" i="1"/>
  <c r="J27" i="1"/>
  <c r="J26" i="1"/>
  <c r="J25" i="1"/>
  <c r="J24" i="1"/>
  <c r="J23" i="1"/>
  <c r="J22" i="1"/>
  <c r="J21" i="1"/>
  <c r="J19" i="1"/>
  <c r="J17" i="1"/>
  <c r="J16" i="1"/>
  <c r="J13" i="1"/>
  <c r="J11" i="1"/>
  <c r="J10" i="1"/>
  <c r="J9" i="1"/>
</calcChain>
</file>

<file path=xl/sharedStrings.xml><?xml version="1.0" encoding="utf-8"?>
<sst xmlns="http://schemas.openxmlformats.org/spreadsheetml/2006/main" count="151" uniqueCount="95">
  <si>
    <t>Date</t>
  </si>
  <si>
    <t># of trips</t>
  </si>
  <si>
    <t>RNG1</t>
  </si>
  <si>
    <t>RNG2</t>
  </si>
  <si>
    <t>RNG3</t>
  </si>
  <si>
    <t>RNG4</t>
  </si>
  <si>
    <t>RNGAlt1</t>
  </si>
  <si>
    <t>RNGAlt2</t>
  </si>
  <si>
    <t>RNGAlt3</t>
  </si>
  <si>
    <t>RNGAlt4</t>
  </si>
  <si>
    <t>RNGAlt5</t>
  </si>
  <si>
    <t>STATIC PICKS</t>
  </si>
  <si>
    <t>DYNAMIC (will change with every page alteration)</t>
  </si>
  <si>
    <t>190L</t>
  </si>
  <si>
    <t>190M</t>
  </si>
  <si>
    <t>191L</t>
  </si>
  <si>
    <r>
      <rPr>
        <b/>
        <sz val="11"/>
        <color theme="1"/>
        <rFont val="Calibri"/>
        <family val="2"/>
        <scheme val="minor"/>
      </rPr>
      <t>Completed</t>
    </r>
    <r>
      <rPr>
        <sz val="11"/>
        <color theme="1"/>
        <rFont val="Calibri"/>
        <family val="2"/>
        <scheme val="minor"/>
      </rPr>
      <t xml:space="preserve"> Trips by Block</t>
    </r>
  </si>
  <si>
    <t>(duplicates removed and replaced with new random picks)</t>
  </si>
  <si>
    <t>Picks By==&gt; Block:Completed Trip (by pick up time)</t>
  </si>
  <si>
    <t>190P: 3</t>
  </si>
  <si>
    <t>190P: 1</t>
  </si>
  <si>
    <t>190P: 2</t>
  </si>
  <si>
    <t>193: 1</t>
  </si>
  <si>
    <t>192: 6</t>
  </si>
  <si>
    <t>193: 4</t>
  </si>
  <si>
    <t>190P</t>
  </si>
  <si>
    <t>Qualifying Criteria:</t>
  </si>
  <si>
    <t>Trip one mile or greater in length</t>
  </si>
  <si>
    <t>Comparable with Fixed Route available trip</t>
  </si>
  <si>
    <t>Failed to qualify: Next Alternate used</t>
  </si>
  <si>
    <t>Qualifying Trip used</t>
  </si>
  <si>
    <t>NOTES:</t>
  </si>
  <si>
    <t>Must have defined valid addresses and/or known landmark locations</t>
  </si>
  <si>
    <t xml:space="preserve">Issues Found: </t>
  </si>
  <si>
    <t xml:space="preserve">RideBT: Trip Planner was not giving connections. </t>
  </si>
  <si>
    <t>BT4U gave correct option for trip connections. But found on other trips to be , highly inaccurate</t>
  </si>
  <si>
    <t>Google Trip Planner was not giving connections and was ignoring certain bus routes</t>
  </si>
  <si>
    <t>--- Between the three options, it can take a search of all three to find a single valid tranist trip that mirrors the Access trip</t>
  </si>
  <si>
    <t>ADDITIONALS</t>
  </si>
  <si>
    <t>Drivers did not always properly record distances or times. Found instances of trips of  reported zero time and zero distance of addresses that are miles apart.</t>
  </si>
  <si>
    <t>or One reported mile, of a trip that is a minimum of over 3 miles.</t>
  </si>
  <si>
    <t>Incomplete addresses made some trips impossible to determine. Adresses such as "Kent St" and "Washington St" with NO street number to determine where on the blocks long lengths of the streets the passenger was on.</t>
  </si>
  <si>
    <t>Walking distance of transit related trip must be less than 10 minutes or half the total trip time, which ever is greater.</t>
  </si>
  <si>
    <t># of Long Trips</t>
  </si>
  <si>
    <t>Absolute Difference</t>
  </si>
  <si>
    <t>Passenger Name</t>
  </si>
  <si>
    <t>Trip Miles (shortest)</t>
  </si>
  <si>
    <t>Start Time (ACCESS)</t>
  </si>
  <si>
    <t>End Time (ACCESS)</t>
  </si>
  <si>
    <t>Trip Time (ACCESS)</t>
  </si>
  <si>
    <t>Tranist Trip Planner Time</t>
  </si>
  <si>
    <t>TTP Time 1.5x</t>
  </si>
  <si>
    <t>Trip &gt; Planner</t>
  </si>
  <si>
    <t>Samples checked</t>
  </si>
  <si>
    <t>Samples rejected</t>
  </si>
  <si>
    <t>Rejection rate:</t>
  </si>
  <si>
    <t>Explainations:</t>
  </si>
  <si>
    <t>5/13/2018: All but one trip made that day well under one mile in length</t>
  </si>
  <si>
    <t>190: 5</t>
  </si>
  <si>
    <t>NA</t>
  </si>
  <si>
    <t>193: 6</t>
  </si>
  <si>
    <t>191: 2</t>
  </si>
  <si>
    <t>191: 4</t>
  </si>
  <si>
    <t>191: 5</t>
  </si>
  <si>
    <t>193: 2</t>
  </si>
  <si>
    <t>195: 3</t>
  </si>
  <si>
    <t>192: 1</t>
  </si>
  <si>
    <t>194: 1</t>
  </si>
  <si>
    <t>192: 9</t>
  </si>
  <si>
    <t>196: 3</t>
  </si>
  <si>
    <t>195: 5</t>
  </si>
  <si>
    <t>197: 3</t>
  </si>
  <si>
    <t>195: 2</t>
  </si>
  <si>
    <t>192: 3</t>
  </si>
  <si>
    <t>196: 2</t>
  </si>
  <si>
    <t>192: 5</t>
  </si>
  <si>
    <t>192: 2</t>
  </si>
  <si>
    <t>195:4</t>
  </si>
  <si>
    <t>190: 2</t>
  </si>
  <si>
    <t>190: 4</t>
  </si>
  <si>
    <t>196: 1</t>
  </si>
  <si>
    <t>195: 1</t>
  </si>
  <si>
    <t>197: 5</t>
  </si>
  <si>
    <t>191L: 4</t>
  </si>
  <si>
    <t>190M: 2</t>
  </si>
  <si>
    <t>190L: 3</t>
  </si>
  <si>
    <t>191L: 3</t>
  </si>
  <si>
    <t>191L: 1</t>
  </si>
  <si>
    <t>191L: 2</t>
  </si>
  <si>
    <t>190L: 5</t>
  </si>
  <si>
    <t>190M: 1</t>
  </si>
  <si>
    <t>Excessively Long Trips on Access Report for Q2 of CY18.</t>
  </si>
  <si>
    <t>One excessively long trip was found out of Twenty-five</t>
  </si>
  <si>
    <t>196: 6</t>
  </si>
  <si>
    <t>Private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</si>
</sst>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h:mm;@"/>
    <numFmt numFmtId="165" formatCode="m/d/yy;@"/>
  </numFmts>
  <fonts count="5" x14ac:knownFonts="1">
    <font>
      <sz val="11"/>
      <color theme="1"/>
      <name val="Calibri"/>
      <family val="2"/>
      <scheme val="minor"/>
    </font>
    <font>
      <sz val="10"/>
      <color theme="1"/>
      <name val="Calibri"/>
      <family val="2"/>
      <scheme val="minor"/>
    </font>
    <font>
      <b/>
      <sz val="10"/>
      <color theme="1"/>
      <name val="Calibri"/>
      <family val="2"/>
      <scheme val="minor"/>
    </font>
    <font>
      <i/>
      <sz val="10"/>
      <color theme="1"/>
      <name val="Calibri"/>
      <family val="2"/>
      <scheme val="minor"/>
    </font>
    <font>
      <b/>
      <sz val="11"/>
      <color theme="1"/>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s>
  <cellStyleXfs count="1">
    <xf numFmtId="0" fontId="0" fillId="0" borderId="0"/>
  </cellStyleXfs>
  <cellXfs count="72">
    <xf numFmtId="0" fontId="0" fillId="0" borderId="0" xfId="0"/>
    <xf numFmtId="0" fontId="1" fillId="0" borderId="0" xfId="0" applyFont="1"/>
    <xf numFmtId="164" fontId="1" fillId="0" borderId="0" xfId="0" applyNumberFormat="1" applyFont="1"/>
    <xf numFmtId="0" fontId="2" fillId="0" borderId="1" xfId="0" applyFont="1" applyBorder="1" applyAlignment="1">
      <alignment horizontal="center" vertical="center"/>
    </xf>
    <xf numFmtId="0" fontId="3" fillId="0" borderId="6" xfId="0" applyFont="1" applyBorder="1"/>
    <xf numFmtId="0" fontId="1" fillId="0" borderId="7" xfId="0" applyFont="1" applyBorder="1"/>
    <xf numFmtId="20" fontId="1" fillId="0" borderId="7" xfId="0" applyNumberFormat="1" applyFont="1" applyBorder="1"/>
    <xf numFmtId="164" fontId="1" fillId="0" borderId="7" xfId="0" applyNumberFormat="1" applyFont="1" applyBorder="1"/>
    <xf numFmtId="0" fontId="1" fillId="2" borderId="8" xfId="0" applyFont="1" applyFill="1" applyBorder="1" applyAlignment="1">
      <alignment horizontal="center"/>
    </xf>
    <xf numFmtId="0" fontId="3" fillId="0" borderId="10" xfId="0" applyFont="1" applyBorder="1"/>
    <xf numFmtId="0" fontId="1" fillId="0" borderId="11" xfId="0" applyFont="1" applyBorder="1"/>
    <xf numFmtId="20" fontId="1" fillId="0" borderId="11" xfId="0" applyNumberFormat="1" applyFont="1" applyBorder="1"/>
    <xf numFmtId="164" fontId="1" fillId="0" borderId="11" xfId="0" applyNumberFormat="1" applyFont="1" applyBorder="1"/>
    <xf numFmtId="0" fontId="1" fillId="2" borderId="12" xfId="0" applyFont="1" applyFill="1" applyBorder="1" applyAlignment="1">
      <alignment horizontal="center"/>
    </xf>
    <xf numFmtId="0" fontId="3" fillId="0" borderId="14" xfId="0" applyFont="1" applyBorder="1"/>
    <xf numFmtId="0" fontId="1" fillId="0" borderId="15" xfId="0" applyFont="1" applyBorder="1"/>
    <xf numFmtId="20" fontId="1" fillId="0" borderId="15" xfId="0" applyNumberFormat="1" applyFont="1" applyBorder="1"/>
    <xf numFmtId="164" fontId="1" fillId="0" borderId="15" xfId="0" applyNumberFormat="1" applyFont="1" applyBorder="1"/>
    <xf numFmtId="0" fontId="1" fillId="2" borderId="16" xfId="0" applyFont="1" applyFill="1" applyBorder="1" applyAlignment="1">
      <alignment horizontal="center"/>
    </xf>
    <xf numFmtId="0" fontId="0" fillId="0" borderId="11" xfId="0" applyBorder="1"/>
    <xf numFmtId="0" fontId="0" fillId="0" borderId="11" xfId="0" applyBorder="1" applyAlignment="1">
      <alignment horizontal="center"/>
    </xf>
    <xf numFmtId="0" fontId="4" fillId="0" borderId="11" xfId="0" applyFont="1" applyBorder="1" applyAlignment="1">
      <alignment horizontal="center"/>
    </xf>
    <xf numFmtId="165" fontId="4" fillId="0" borderId="11" xfId="0" applyNumberFormat="1" applyFont="1" applyBorder="1" applyAlignment="1">
      <alignment horizontal="center"/>
    </xf>
    <xf numFmtId="0" fontId="4" fillId="0" borderId="11" xfId="0" applyFont="1" applyBorder="1"/>
    <xf numFmtId="0" fontId="0" fillId="0" borderId="0" xfId="0" applyAlignment="1">
      <alignment horizontal="center"/>
    </xf>
    <xf numFmtId="0" fontId="0" fillId="0" borderId="17" xfId="0" applyBorder="1" applyAlignment="1"/>
    <xf numFmtId="49" fontId="0" fillId="0" borderId="11" xfId="0" applyNumberFormat="1" applyBorder="1" applyAlignment="1">
      <alignment horizontal="center"/>
    </xf>
    <xf numFmtId="0" fontId="0" fillId="0" borderId="18" xfId="0" applyBorder="1" applyAlignment="1">
      <alignment horizontal="center"/>
    </xf>
    <xf numFmtId="0" fontId="0" fillId="0" borderId="0" xfId="0" applyBorder="1" applyAlignment="1"/>
    <xf numFmtId="0" fontId="0" fillId="0" borderId="20" xfId="0" applyBorder="1" applyAlignment="1">
      <alignment horizontal="center"/>
    </xf>
    <xf numFmtId="0" fontId="0" fillId="0" borderId="21" xfId="0" applyBorder="1" applyAlignment="1">
      <alignment horizontal="center"/>
    </xf>
    <xf numFmtId="0" fontId="0" fillId="0" borderId="8" xfId="0" applyBorder="1" applyAlignment="1">
      <alignment horizontal="center"/>
    </xf>
    <xf numFmtId="0" fontId="0" fillId="0" borderId="12" xfId="0" applyBorder="1" applyAlignment="1">
      <alignment horizontal="center"/>
    </xf>
    <xf numFmtId="0" fontId="0" fillId="0" borderId="16" xfId="0" applyBorder="1" applyAlignment="1">
      <alignment horizontal="center"/>
    </xf>
    <xf numFmtId="165" fontId="4" fillId="0" borderId="5" xfId="0" applyNumberFormat="1" applyFont="1" applyBorder="1" applyAlignment="1">
      <alignment horizontal="center"/>
    </xf>
    <xf numFmtId="0" fontId="0" fillId="0" borderId="10" xfId="0" applyBorder="1" applyAlignment="1">
      <alignment horizontal="center"/>
    </xf>
    <xf numFmtId="0" fontId="0" fillId="0" borderId="9" xfId="0" applyBorder="1" applyAlignment="1">
      <alignment horizontal="center"/>
    </xf>
    <xf numFmtId="0" fontId="4" fillId="0" borderId="0" xfId="0" applyFont="1" applyFill="1" applyBorder="1"/>
    <xf numFmtId="0" fontId="0" fillId="3" borderId="11" xfId="0" applyFill="1" applyBorder="1" applyAlignment="1">
      <alignment horizontal="center"/>
    </xf>
    <xf numFmtId="49" fontId="0" fillId="3" borderId="11" xfId="0" applyNumberFormat="1" applyFill="1" applyBorder="1" applyAlignment="1">
      <alignment horizontal="center"/>
    </xf>
    <xf numFmtId="0" fontId="0" fillId="0" borderId="0" xfId="0" quotePrefix="1"/>
    <xf numFmtId="0" fontId="4" fillId="0" borderId="0" xfId="0" applyFont="1" applyBorder="1"/>
    <xf numFmtId="0" fontId="0" fillId="0" borderId="0" xfId="0" applyBorder="1"/>
    <xf numFmtId="49" fontId="0" fillId="0" borderId="0" xfId="0" applyNumberFormat="1" applyBorder="1" applyAlignment="1">
      <alignment horizontal="center"/>
    </xf>
    <xf numFmtId="0" fontId="0" fillId="0" borderId="23" xfId="0" applyFill="1" applyBorder="1"/>
    <xf numFmtId="0" fontId="1" fillId="2" borderId="0" xfId="0" applyFont="1" applyFill="1" applyBorder="1" applyAlignment="1">
      <alignment horizontal="center"/>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0" fillId="0" borderId="0" xfId="0" applyNumberFormat="1" applyBorder="1" applyAlignment="1">
      <alignment horizontal="center"/>
    </xf>
    <xf numFmtId="10" fontId="0" fillId="0" borderId="0" xfId="0" applyNumberFormat="1" applyAlignment="1">
      <alignment horizontal="center"/>
    </xf>
    <xf numFmtId="49" fontId="0" fillId="0" borderId="0" xfId="0" applyNumberFormat="1" applyBorder="1" applyAlignment="1">
      <alignment horizontal="center"/>
    </xf>
    <xf numFmtId="0" fontId="0" fillId="4" borderId="11" xfId="0" applyFill="1" applyBorder="1" applyAlignment="1">
      <alignment horizontal="center"/>
    </xf>
    <xf numFmtId="49" fontId="0" fillId="4" borderId="11" xfId="0" applyNumberFormat="1" applyFill="1" applyBorder="1" applyAlignment="1">
      <alignment horizontal="center"/>
    </xf>
    <xf numFmtId="0" fontId="0" fillId="5" borderId="11" xfId="0" applyFill="1" applyBorder="1"/>
    <xf numFmtId="0" fontId="0" fillId="0" borderId="11" xfId="0" applyFill="1" applyBorder="1" applyAlignment="1">
      <alignment horizontal="center"/>
    </xf>
    <xf numFmtId="0" fontId="0" fillId="5" borderId="0" xfId="0" applyFill="1" applyBorder="1"/>
    <xf numFmtId="0" fontId="0" fillId="5" borderId="23" xfId="0" applyFill="1" applyBorder="1"/>
    <xf numFmtId="0" fontId="0" fillId="0" borderId="19" xfId="0" applyFill="1" applyBorder="1" applyAlignment="1">
      <alignment horizontal="center"/>
    </xf>
    <xf numFmtId="0" fontId="0" fillId="0" borderId="22" xfId="0" applyFill="1" applyBorder="1" applyAlignment="1">
      <alignment horizontal="center"/>
    </xf>
    <xf numFmtId="0" fontId="2" fillId="0" borderId="3" xfId="0" applyFont="1" applyFill="1" applyBorder="1" applyAlignment="1">
      <alignment horizontal="center" vertical="top" wrapText="1"/>
    </xf>
    <xf numFmtId="0" fontId="1" fillId="0" borderId="0" xfId="0" applyFont="1" applyFill="1"/>
    <xf numFmtId="0" fontId="2" fillId="6" borderId="3" xfId="0" applyFont="1" applyFill="1" applyBorder="1" applyAlignment="1">
      <alignment horizontal="center" vertical="top" wrapText="1"/>
    </xf>
    <xf numFmtId="164" fontId="2" fillId="6" borderId="3" xfId="0" applyNumberFormat="1" applyFont="1" applyFill="1" applyBorder="1" applyAlignment="1">
      <alignment horizontal="center" vertical="top" wrapText="1"/>
    </xf>
    <xf numFmtId="0" fontId="2" fillId="6" borderId="2" xfId="0" applyFont="1" applyFill="1" applyBorder="1" applyAlignment="1">
      <alignment horizontal="center" vertical="top" wrapText="1"/>
    </xf>
    <xf numFmtId="14" fontId="2" fillId="0" borderId="5" xfId="0" applyNumberFormat="1" applyFont="1" applyFill="1" applyBorder="1" applyAlignment="1">
      <alignment horizontal="center" vertical="center"/>
    </xf>
    <xf numFmtId="14" fontId="2" fillId="0" borderId="9" xfId="0" applyNumberFormat="1" applyFont="1" applyFill="1" applyBorder="1" applyAlignment="1">
      <alignment horizontal="center" vertical="center"/>
    </xf>
    <xf numFmtId="14" fontId="2" fillId="0" borderId="13" xfId="0" applyNumberFormat="1" applyFont="1" applyFill="1" applyBorder="1" applyAlignment="1">
      <alignment horizontal="center" vertical="center"/>
    </xf>
    <xf numFmtId="0" fontId="0" fillId="0" borderId="17" xfId="0" applyBorder="1" applyAlignment="1">
      <alignment horizontal="center"/>
    </xf>
    <xf numFmtId="0" fontId="0" fillId="3" borderId="0" xfId="0" applyFill="1" applyAlignment="1">
      <alignment horizontal="center"/>
    </xf>
    <xf numFmtId="0" fontId="0" fillId="4" borderId="0" xfId="0" applyFill="1" applyAlignment="1">
      <alignment horizontal="center"/>
    </xf>
    <xf numFmtId="49" fontId="0" fillId="0" borderId="0" xfId="0" applyNumberFormat="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tabSelected="1" workbookViewId="0">
      <selection activeCell="C4" sqref="C4"/>
    </sheetView>
  </sheetViews>
  <sheetFormatPr defaultRowHeight="15" x14ac:dyDescent="0.25"/>
  <cols>
    <col min="2" max="2" width="10.5703125" bestFit="1" customWidth="1"/>
    <col min="3" max="3" width="15.7109375" bestFit="1" customWidth="1"/>
    <col min="4" max="4" width="9.42578125" customWidth="1"/>
    <col min="5" max="5" width="9.85546875" customWidth="1"/>
    <col min="6" max="6" width="9.42578125" customWidth="1"/>
    <col min="8" max="8" width="12.42578125" customWidth="1"/>
    <col min="9" max="9" width="10.42578125" bestFit="1" customWidth="1"/>
    <col min="10" max="10" width="9.28515625" bestFit="1" customWidth="1"/>
    <col min="11" max="11" width="13.7109375" customWidth="1"/>
  </cols>
  <sheetData>
    <row r="1" spans="1:13" ht="15.75" thickBot="1" x14ac:dyDescent="0.3">
      <c r="A1" s="1"/>
      <c r="B1" s="1"/>
      <c r="C1" s="1"/>
      <c r="D1" s="1"/>
      <c r="E1" s="1"/>
      <c r="F1" s="2"/>
      <c r="G1" s="1"/>
      <c r="H1" s="1"/>
      <c r="I1" s="1"/>
      <c r="J1" s="1"/>
      <c r="K1" s="1"/>
      <c r="L1" s="1"/>
      <c r="M1" s="1"/>
    </row>
    <row r="2" spans="1:13" ht="26.25" thickBot="1" x14ac:dyDescent="0.3">
      <c r="A2" s="1"/>
      <c r="B2" s="3" t="s">
        <v>0</v>
      </c>
      <c r="C2" s="63" t="s">
        <v>45</v>
      </c>
      <c r="D2" s="61" t="s">
        <v>46</v>
      </c>
      <c r="E2" s="61" t="s">
        <v>47</v>
      </c>
      <c r="F2" s="62" t="s">
        <v>48</v>
      </c>
      <c r="G2" s="59" t="s">
        <v>49</v>
      </c>
      <c r="H2" s="61" t="s">
        <v>50</v>
      </c>
      <c r="I2" s="46" t="s">
        <v>51</v>
      </c>
      <c r="J2" s="46" t="s">
        <v>44</v>
      </c>
      <c r="K2" s="47" t="s">
        <v>52</v>
      </c>
      <c r="L2" s="1"/>
      <c r="M2" s="1"/>
    </row>
    <row r="3" spans="1:13" x14ac:dyDescent="0.25">
      <c r="A3" s="1"/>
      <c r="B3" s="64">
        <v>43233</v>
      </c>
      <c r="C3" s="4" t="s">
        <v>94</v>
      </c>
      <c r="D3" s="5">
        <v>1</v>
      </c>
      <c r="E3" s="6">
        <v>0.53194444444444444</v>
      </c>
      <c r="F3" s="7">
        <v>0.54027777777777775</v>
      </c>
      <c r="G3" s="6">
        <f>F3-E3</f>
        <v>8.3333333333333037E-3</v>
      </c>
      <c r="H3" s="6">
        <v>2.013888888888889E-2</v>
      </c>
      <c r="I3" s="11">
        <f t="shared" ref="I3:I6" si="0">H3*1.5</f>
        <v>3.0208333333333337E-2</v>
      </c>
      <c r="J3" s="7">
        <f>ABS(I3-G3)</f>
        <v>2.1875000000000033E-2</v>
      </c>
      <c r="K3" s="8" t="str">
        <f>IF(G3&gt;I3,"Y"," ")</f>
        <v xml:space="preserve"> </v>
      </c>
      <c r="L3" s="1"/>
      <c r="M3" s="1" t="s">
        <v>91</v>
      </c>
    </row>
    <row r="4" spans="1:13" x14ac:dyDescent="0.25">
      <c r="A4" s="1"/>
      <c r="B4" s="65"/>
      <c r="C4" s="9" t="s">
        <v>59</v>
      </c>
      <c r="D4" s="10"/>
      <c r="E4" s="11"/>
      <c r="F4" s="12"/>
      <c r="G4" s="11">
        <f t="shared" ref="G4:G6" si="1">F4-E4</f>
        <v>0</v>
      </c>
      <c r="H4" s="11"/>
      <c r="I4" s="11">
        <f t="shared" si="0"/>
        <v>0</v>
      </c>
      <c r="J4" s="12">
        <f t="shared" ref="J4:J6" si="2">ABS(I4-G4)</f>
        <v>0</v>
      </c>
      <c r="K4" s="13" t="str">
        <f t="shared" ref="K4:K30" si="3">IF(G4&gt;I4,"Y"," ")</f>
        <v xml:space="preserve"> </v>
      </c>
      <c r="L4" s="1"/>
      <c r="M4" s="1" t="s">
        <v>92</v>
      </c>
    </row>
    <row r="5" spans="1:13" x14ac:dyDescent="0.25">
      <c r="A5" s="1"/>
      <c r="B5" s="65"/>
      <c r="C5" s="9" t="s">
        <v>59</v>
      </c>
      <c r="D5" s="10"/>
      <c r="E5" s="11"/>
      <c r="F5" s="12"/>
      <c r="G5" s="11">
        <f t="shared" si="1"/>
        <v>0</v>
      </c>
      <c r="H5" s="11"/>
      <c r="I5" s="11">
        <f t="shared" si="0"/>
        <v>0</v>
      </c>
      <c r="J5" s="12">
        <f t="shared" si="2"/>
        <v>0</v>
      </c>
      <c r="K5" s="13" t="str">
        <f t="shared" si="3"/>
        <v xml:space="preserve"> </v>
      </c>
      <c r="L5" s="1"/>
      <c r="M5" s="1"/>
    </row>
    <row r="6" spans="1:13" ht="15.75" thickBot="1" x14ac:dyDescent="0.3">
      <c r="A6" s="1"/>
      <c r="B6" s="66"/>
      <c r="C6" s="14" t="s">
        <v>59</v>
      </c>
      <c r="D6" s="15"/>
      <c r="E6" s="16"/>
      <c r="F6" s="17"/>
      <c r="G6" s="16">
        <f t="shared" si="1"/>
        <v>0</v>
      </c>
      <c r="H6" s="16"/>
      <c r="I6" s="16">
        <f t="shared" si="0"/>
        <v>0</v>
      </c>
      <c r="J6" s="17">
        <f t="shared" si="2"/>
        <v>0</v>
      </c>
      <c r="K6" s="18" t="str">
        <f t="shared" si="3"/>
        <v xml:space="preserve"> </v>
      </c>
      <c r="L6" s="1"/>
      <c r="M6" s="1"/>
    </row>
    <row r="7" spans="1:13" x14ac:dyDescent="0.25">
      <c r="A7" s="1"/>
      <c r="B7" s="64">
        <v>43234</v>
      </c>
      <c r="C7" s="4" t="s">
        <v>94</v>
      </c>
      <c r="D7" s="5">
        <v>4</v>
      </c>
      <c r="E7" s="6">
        <v>0.54722222222222217</v>
      </c>
      <c r="F7" s="7">
        <v>0.56319444444444444</v>
      </c>
      <c r="G7" s="6">
        <f>F7-E7</f>
        <v>1.5972222222222276E-2</v>
      </c>
      <c r="H7" s="6">
        <v>3.6111111111111115E-2</v>
      </c>
      <c r="I7" s="6">
        <f>H7*1.5</f>
        <v>5.4166666666666669E-2</v>
      </c>
      <c r="J7" s="7">
        <f>ABS(I7-G7)</f>
        <v>3.8194444444444392E-2</v>
      </c>
      <c r="K7" s="8" t="str">
        <f t="shared" si="3"/>
        <v xml:space="preserve"> </v>
      </c>
      <c r="L7" s="1"/>
      <c r="M7" s="1"/>
    </row>
    <row r="8" spans="1:13" x14ac:dyDescent="0.25">
      <c r="A8" s="1"/>
      <c r="B8" s="65"/>
      <c r="C8" s="9" t="s">
        <v>94</v>
      </c>
      <c r="D8" s="10">
        <v>3</v>
      </c>
      <c r="E8" s="11">
        <v>0.4291666666666667</v>
      </c>
      <c r="F8" s="12">
        <v>0.4458333333333333</v>
      </c>
      <c r="G8" s="11">
        <f>F8-E8</f>
        <v>1.6666666666666607E-2</v>
      </c>
      <c r="H8" s="11">
        <v>3.1944444444444449E-2</v>
      </c>
      <c r="I8" s="11">
        <f>H8*1.5</f>
        <v>4.7916666666666677E-2</v>
      </c>
      <c r="J8" s="12">
        <f>ABS(I8-G8)</f>
        <v>3.1250000000000069E-2</v>
      </c>
      <c r="K8" s="13" t="str">
        <f t="shared" si="3"/>
        <v xml:space="preserve"> </v>
      </c>
      <c r="L8" s="1"/>
      <c r="M8" s="1"/>
    </row>
    <row r="9" spans="1:13" x14ac:dyDescent="0.25">
      <c r="A9" s="1"/>
      <c r="B9" s="65"/>
      <c r="C9" s="9" t="s">
        <v>94</v>
      </c>
      <c r="D9" s="10">
        <v>2</v>
      </c>
      <c r="E9" s="11">
        <v>0.35347222222222219</v>
      </c>
      <c r="F9" s="12">
        <v>0.36388888888888887</v>
      </c>
      <c r="G9" s="11">
        <f t="shared" ref="G9:G10" si="4">F9-E9</f>
        <v>1.0416666666666685E-2</v>
      </c>
      <c r="H9" s="11">
        <v>2.0833333333333332E-2</v>
      </c>
      <c r="I9" s="11">
        <f t="shared" ref="I9:I10" si="5">H9*1.5</f>
        <v>3.125E-2</v>
      </c>
      <c r="J9" s="12">
        <f t="shared" ref="J9:J10" si="6">ABS(I9-G9)</f>
        <v>2.0833333333333315E-2</v>
      </c>
      <c r="K9" s="13" t="str">
        <f t="shared" si="3"/>
        <v xml:space="preserve"> </v>
      </c>
      <c r="L9" s="1"/>
      <c r="M9" s="1"/>
    </row>
    <row r="10" spans="1:13" ht="15.75" thickBot="1" x14ac:dyDescent="0.3">
      <c r="A10" s="1"/>
      <c r="B10" s="66"/>
      <c r="C10" s="14" t="s">
        <v>94</v>
      </c>
      <c r="D10" s="10">
        <v>3</v>
      </c>
      <c r="E10" s="11">
        <v>0.64444444444444449</v>
      </c>
      <c r="F10" s="11">
        <v>0.66249999999999998</v>
      </c>
      <c r="G10" s="11">
        <f t="shared" si="4"/>
        <v>1.8055555555555491E-2</v>
      </c>
      <c r="H10" s="11">
        <v>1.9444444444444445E-2</v>
      </c>
      <c r="I10" s="11">
        <f t="shared" si="5"/>
        <v>2.9166666666666667E-2</v>
      </c>
      <c r="J10" s="17">
        <f t="shared" si="6"/>
        <v>1.1111111111111176E-2</v>
      </c>
      <c r="K10" s="18" t="str">
        <f t="shared" si="3"/>
        <v xml:space="preserve"> </v>
      </c>
      <c r="L10" s="1"/>
      <c r="M10" s="1"/>
    </row>
    <row r="11" spans="1:13" x14ac:dyDescent="0.25">
      <c r="A11" s="1"/>
      <c r="B11" s="64">
        <v>43235</v>
      </c>
      <c r="C11" s="4" t="s">
        <v>94</v>
      </c>
      <c r="D11" s="5">
        <v>6</v>
      </c>
      <c r="E11" s="6">
        <v>0.29166666666666669</v>
      </c>
      <c r="F11" s="7">
        <v>0.30277777777777776</v>
      </c>
      <c r="G11" s="6">
        <f>F11-E11</f>
        <v>1.1111111111111072E-2</v>
      </c>
      <c r="H11" s="6">
        <v>4.2361111111111106E-2</v>
      </c>
      <c r="I11" s="6">
        <f>H11*1.5</f>
        <v>6.3541666666666663E-2</v>
      </c>
      <c r="J11" s="7">
        <f>ABS(I11-G11)</f>
        <v>5.2430555555555591E-2</v>
      </c>
      <c r="K11" s="8" t="str">
        <f t="shared" si="3"/>
        <v xml:space="preserve"> </v>
      </c>
      <c r="L11" s="1"/>
      <c r="M11" s="1"/>
    </row>
    <row r="12" spans="1:13" x14ac:dyDescent="0.25">
      <c r="A12" s="1"/>
      <c r="B12" s="65"/>
      <c r="C12" s="9" t="s">
        <v>94</v>
      </c>
      <c r="D12" s="10">
        <v>3</v>
      </c>
      <c r="E12" s="11">
        <v>0.50486111111111109</v>
      </c>
      <c r="F12" s="12">
        <v>0.51944444444444449</v>
      </c>
      <c r="G12" s="11">
        <f t="shared" ref="G12:G14" si="7">F12-E12</f>
        <v>1.4583333333333393E-2</v>
      </c>
      <c r="H12" s="11">
        <v>1.8055555555555557E-2</v>
      </c>
      <c r="I12" s="11">
        <f t="shared" ref="I12:I14" si="8">H12*1.5</f>
        <v>2.7083333333333334E-2</v>
      </c>
      <c r="J12" s="12">
        <f t="shared" ref="J12:J14" si="9">ABS(I12-G12)</f>
        <v>1.2499999999999942E-2</v>
      </c>
      <c r="K12" s="13" t="str">
        <f t="shared" si="3"/>
        <v xml:space="preserve"> </v>
      </c>
      <c r="L12" s="1"/>
      <c r="M12" s="1"/>
    </row>
    <row r="13" spans="1:13" x14ac:dyDescent="0.25">
      <c r="A13" s="1"/>
      <c r="B13" s="65"/>
      <c r="C13" s="9" t="s">
        <v>94</v>
      </c>
      <c r="D13" s="10">
        <v>2</v>
      </c>
      <c r="E13" s="11">
        <v>0.74861111111111101</v>
      </c>
      <c r="F13" s="12">
        <v>0.75486111111111109</v>
      </c>
      <c r="G13" s="11">
        <f t="shared" si="7"/>
        <v>6.2500000000000888E-3</v>
      </c>
      <c r="H13" s="11">
        <v>2.6388888888888889E-2</v>
      </c>
      <c r="I13" s="11">
        <f t="shared" si="8"/>
        <v>3.9583333333333331E-2</v>
      </c>
      <c r="J13" s="12">
        <f t="shared" si="9"/>
        <v>3.3333333333333243E-2</v>
      </c>
      <c r="K13" s="13" t="str">
        <f t="shared" si="3"/>
        <v xml:space="preserve"> </v>
      </c>
      <c r="L13" s="1"/>
      <c r="M13" s="1"/>
    </row>
    <row r="14" spans="1:13" ht="15.75" thickBot="1" x14ac:dyDescent="0.3">
      <c r="A14" s="1"/>
      <c r="B14" s="66"/>
      <c r="C14" s="14" t="s">
        <v>94</v>
      </c>
      <c r="D14" s="15">
        <v>3</v>
      </c>
      <c r="E14" s="16">
        <v>0.58472222222222225</v>
      </c>
      <c r="F14" s="17">
        <v>0.59166666666666667</v>
      </c>
      <c r="G14" s="16">
        <f t="shared" si="7"/>
        <v>6.9444444444444198E-3</v>
      </c>
      <c r="H14" s="16">
        <v>1.8055555555555557E-2</v>
      </c>
      <c r="I14" s="16">
        <f t="shared" si="8"/>
        <v>2.7083333333333334E-2</v>
      </c>
      <c r="J14" s="17">
        <f t="shared" si="9"/>
        <v>2.0138888888888914E-2</v>
      </c>
      <c r="K14" s="18" t="str">
        <f t="shared" si="3"/>
        <v xml:space="preserve"> </v>
      </c>
      <c r="L14" s="1"/>
      <c r="M14" s="1"/>
    </row>
    <row r="15" spans="1:13" x14ac:dyDescent="0.25">
      <c r="A15" s="1"/>
      <c r="B15" s="64">
        <v>43236</v>
      </c>
      <c r="C15" s="4" t="s">
        <v>94</v>
      </c>
      <c r="D15" s="5">
        <v>8</v>
      </c>
      <c r="E15" s="6">
        <v>0.35347222222222219</v>
      </c>
      <c r="F15" s="7">
        <v>0.36458333333333331</v>
      </c>
      <c r="G15" s="6">
        <f>F15-E15</f>
        <v>1.1111111111111127E-2</v>
      </c>
      <c r="H15" s="6">
        <v>2.9166666666666664E-2</v>
      </c>
      <c r="I15" s="6">
        <f>H15*1.5</f>
        <v>4.3749999999999997E-2</v>
      </c>
      <c r="J15" s="7">
        <f>ABS(I15-G15)</f>
        <v>3.263888888888887E-2</v>
      </c>
      <c r="K15" s="8" t="str">
        <f t="shared" si="3"/>
        <v xml:space="preserve"> </v>
      </c>
      <c r="L15" s="1"/>
      <c r="M15" s="1"/>
    </row>
    <row r="16" spans="1:13" x14ac:dyDescent="0.25">
      <c r="A16" s="1"/>
      <c r="B16" s="65"/>
      <c r="C16" s="9" t="s">
        <v>94</v>
      </c>
      <c r="D16" s="10">
        <v>3</v>
      </c>
      <c r="E16" s="11">
        <v>0.29166666666666669</v>
      </c>
      <c r="F16" s="12">
        <v>0.2986111111111111</v>
      </c>
      <c r="G16" s="11">
        <f t="shared" ref="G16:G18" si="10">F16-E16</f>
        <v>6.9444444444444198E-3</v>
      </c>
      <c r="H16" s="11">
        <v>1.3194444444444444E-2</v>
      </c>
      <c r="I16" s="11">
        <f t="shared" ref="I16:I18" si="11">H16*1.5</f>
        <v>1.9791666666666666E-2</v>
      </c>
      <c r="J16" s="12">
        <f t="shared" ref="J16:J18" si="12">ABS(I16-G16)</f>
        <v>1.2847222222222246E-2</v>
      </c>
      <c r="K16" s="13" t="str">
        <f t="shared" si="3"/>
        <v xml:space="preserve"> </v>
      </c>
      <c r="L16" s="1"/>
      <c r="M16" s="1"/>
    </row>
    <row r="17" spans="1:13" x14ac:dyDescent="0.25">
      <c r="A17" s="1"/>
      <c r="B17" s="65"/>
      <c r="C17" s="9" t="s">
        <v>94</v>
      </c>
      <c r="D17" s="10">
        <v>3</v>
      </c>
      <c r="E17" s="11">
        <v>0.31180555555555556</v>
      </c>
      <c r="F17" s="12">
        <v>0.32083333333333336</v>
      </c>
      <c r="G17" s="11">
        <f t="shared" si="10"/>
        <v>9.0277777777778012E-3</v>
      </c>
      <c r="H17" s="11">
        <v>3.2638888888888891E-2</v>
      </c>
      <c r="I17" s="11">
        <f t="shared" si="11"/>
        <v>4.895833333333334E-2</v>
      </c>
      <c r="J17" s="12">
        <f t="shared" si="12"/>
        <v>3.9930555555555539E-2</v>
      </c>
      <c r="K17" s="13" t="str">
        <f t="shared" si="3"/>
        <v xml:space="preserve"> </v>
      </c>
      <c r="L17" s="1"/>
      <c r="M17" s="1"/>
    </row>
    <row r="18" spans="1:13" ht="15.75" thickBot="1" x14ac:dyDescent="0.3">
      <c r="A18" s="1"/>
      <c r="B18" s="66"/>
      <c r="C18" s="14" t="s">
        <v>94</v>
      </c>
      <c r="D18" s="15">
        <v>5</v>
      </c>
      <c r="E18" s="16">
        <v>0.68541666666666667</v>
      </c>
      <c r="F18" s="17">
        <v>0.70138888888888884</v>
      </c>
      <c r="G18" s="16">
        <f t="shared" si="10"/>
        <v>1.5972222222222165E-2</v>
      </c>
      <c r="H18" s="16">
        <v>4.3750000000000004E-2</v>
      </c>
      <c r="I18" s="16">
        <f t="shared" si="11"/>
        <v>6.5625000000000003E-2</v>
      </c>
      <c r="J18" s="17">
        <f t="shared" si="12"/>
        <v>4.9652777777777837E-2</v>
      </c>
      <c r="K18" s="18" t="str">
        <f t="shared" si="3"/>
        <v xml:space="preserve"> </v>
      </c>
      <c r="L18" s="1"/>
      <c r="M18" s="1"/>
    </row>
    <row r="19" spans="1:13" x14ac:dyDescent="0.25">
      <c r="A19" s="60"/>
      <c r="B19" s="64">
        <v>43237</v>
      </c>
      <c r="C19" s="4" t="s">
        <v>94</v>
      </c>
      <c r="D19" s="5">
        <v>1</v>
      </c>
      <c r="E19" s="6">
        <v>0.5180555555555556</v>
      </c>
      <c r="F19" s="7">
        <v>0.52638888888888891</v>
      </c>
      <c r="G19" s="6">
        <f>F19-E19</f>
        <v>8.3333333333333037E-3</v>
      </c>
      <c r="H19" s="6">
        <v>1.6666666666666666E-2</v>
      </c>
      <c r="I19" s="6">
        <f>H19*1.5</f>
        <v>2.5000000000000001E-2</v>
      </c>
      <c r="J19" s="7">
        <f>ABS(I19-G19)</f>
        <v>1.6666666666666698E-2</v>
      </c>
      <c r="K19" s="8" t="str">
        <f t="shared" si="3"/>
        <v xml:space="preserve"> </v>
      </c>
      <c r="L19" s="1"/>
      <c r="M19" s="1"/>
    </row>
    <row r="20" spans="1:13" x14ac:dyDescent="0.25">
      <c r="A20" s="60"/>
      <c r="B20" s="65"/>
      <c r="C20" s="9" t="s">
        <v>94</v>
      </c>
      <c r="D20" s="10">
        <v>4</v>
      </c>
      <c r="E20" s="11">
        <v>0.30902777777777779</v>
      </c>
      <c r="F20" s="12">
        <v>0.31875000000000003</v>
      </c>
      <c r="G20" s="11">
        <f t="shared" ref="G20:G22" si="13">F20-E20</f>
        <v>9.7222222222222432E-3</v>
      </c>
      <c r="H20" s="11">
        <v>3.2638888888888891E-2</v>
      </c>
      <c r="I20" s="11">
        <f t="shared" ref="I20:I22" si="14">H20*1.5</f>
        <v>4.895833333333334E-2</v>
      </c>
      <c r="J20" s="12">
        <f t="shared" ref="J20:J22" si="15">ABS(I20-G20)</f>
        <v>3.9236111111111097E-2</v>
      </c>
      <c r="K20" s="13" t="str">
        <f t="shared" si="3"/>
        <v xml:space="preserve"> </v>
      </c>
      <c r="L20" s="1"/>
      <c r="M20" s="1"/>
    </row>
    <row r="21" spans="1:13" x14ac:dyDescent="0.25">
      <c r="A21" s="60"/>
      <c r="B21" s="65"/>
      <c r="C21" s="9" t="s">
        <v>94</v>
      </c>
      <c r="D21" s="10">
        <v>5</v>
      </c>
      <c r="E21" s="11">
        <v>0.38194444444444442</v>
      </c>
      <c r="F21" s="12">
        <v>0.39652777777777781</v>
      </c>
      <c r="G21" s="11">
        <f t="shared" si="13"/>
        <v>1.4583333333333393E-2</v>
      </c>
      <c r="H21" s="11">
        <v>2.1527777777777781E-2</v>
      </c>
      <c r="I21" s="11">
        <f t="shared" si="14"/>
        <v>3.229166666666667E-2</v>
      </c>
      <c r="J21" s="12">
        <f t="shared" si="15"/>
        <v>1.7708333333333277E-2</v>
      </c>
      <c r="K21" s="13" t="str">
        <f t="shared" si="3"/>
        <v xml:space="preserve"> </v>
      </c>
      <c r="L21" s="1"/>
      <c r="M21" s="1"/>
    </row>
    <row r="22" spans="1:13" ht="15.75" thickBot="1" x14ac:dyDescent="0.3">
      <c r="A22" s="60"/>
      <c r="B22" s="66"/>
      <c r="C22" s="14" t="s">
        <v>94</v>
      </c>
      <c r="D22" s="15">
        <v>6</v>
      </c>
      <c r="E22" s="16">
        <v>0.62013888888888891</v>
      </c>
      <c r="F22" s="17">
        <v>0.64444444444444449</v>
      </c>
      <c r="G22" s="16">
        <f t="shared" si="13"/>
        <v>2.430555555555558E-2</v>
      </c>
      <c r="H22" s="16">
        <v>4.8611111111111112E-2</v>
      </c>
      <c r="I22" s="16">
        <f t="shared" si="14"/>
        <v>7.2916666666666671E-2</v>
      </c>
      <c r="J22" s="17">
        <f t="shared" si="15"/>
        <v>4.8611111111111091E-2</v>
      </c>
      <c r="K22" s="18" t="str">
        <f t="shared" si="3"/>
        <v xml:space="preserve"> </v>
      </c>
      <c r="L22" s="1"/>
      <c r="M22" s="1"/>
    </row>
    <row r="23" spans="1:13" x14ac:dyDescent="0.25">
      <c r="A23" s="1"/>
      <c r="B23" s="64">
        <v>43238</v>
      </c>
      <c r="C23" s="4" t="s">
        <v>94</v>
      </c>
      <c r="D23" s="5">
        <v>1</v>
      </c>
      <c r="E23" s="6">
        <v>0.48472222222222222</v>
      </c>
      <c r="F23" s="7">
        <v>0.48958333333333331</v>
      </c>
      <c r="G23" s="6">
        <f>F23-E23</f>
        <v>4.8611111111110938E-3</v>
      </c>
      <c r="H23" s="6">
        <v>1.8749999999999999E-2</v>
      </c>
      <c r="I23" s="6">
        <f>H23*1.5</f>
        <v>2.8124999999999997E-2</v>
      </c>
      <c r="J23" s="7">
        <f>ABS(I23-G23)</f>
        <v>2.3263888888888903E-2</v>
      </c>
      <c r="K23" s="8" t="str">
        <f t="shared" si="3"/>
        <v xml:space="preserve"> </v>
      </c>
      <c r="L23" s="1"/>
      <c r="M23" s="1"/>
    </row>
    <row r="24" spans="1:13" x14ac:dyDescent="0.25">
      <c r="A24" s="1"/>
      <c r="B24" s="65"/>
      <c r="C24" s="9" t="s">
        <v>94</v>
      </c>
      <c r="D24" s="10">
        <v>3</v>
      </c>
      <c r="E24" s="11">
        <v>0.47569444444444442</v>
      </c>
      <c r="F24" s="12">
        <v>0.4916666666666667</v>
      </c>
      <c r="G24" s="11">
        <f t="shared" ref="G24:G26" si="16">F24-E24</f>
        <v>1.5972222222222276E-2</v>
      </c>
      <c r="H24" s="11">
        <v>9.0277777777777787E-3</v>
      </c>
      <c r="I24" s="11">
        <f t="shared" ref="I24:I26" si="17">H24*1.5</f>
        <v>1.3541666666666667E-2</v>
      </c>
      <c r="J24" s="12">
        <f t="shared" ref="J24:J26" si="18">ABS(I24-G24)</f>
        <v>2.4305555555556094E-3</v>
      </c>
      <c r="K24" s="13" t="str">
        <f t="shared" si="3"/>
        <v>Y</v>
      </c>
      <c r="L24" s="1"/>
      <c r="M24" s="1"/>
    </row>
    <row r="25" spans="1:13" x14ac:dyDescent="0.25">
      <c r="A25" s="1"/>
      <c r="B25" s="65"/>
      <c r="C25" s="9" t="s">
        <v>94</v>
      </c>
      <c r="D25" s="10">
        <v>1</v>
      </c>
      <c r="E25" s="11">
        <v>0.45763888888888887</v>
      </c>
      <c r="F25" s="12">
        <v>0.46458333333333335</v>
      </c>
      <c r="G25" s="11">
        <f t="shared" si="16"/>
        <v>6.9444444444444753E-3</v>
      </c>
      <c r="H25" s="11">
        <v>1.7361111111111112E-2</v>
      </c>
      <c r="I25" s="11">
        <f t="shared" si="17"/>
        <v>2.6041666666666668E-2</v>
      </c>
      <c r="J25" s="12">
        <f t="shared" si="18"/>
        <v>1.9097222222222193E-2</v>
      </c>
      <c r="K25" s="13" t="str">
        <f t="shared" si="3"/>
        <v xml:space="preserve"> </v>
      </c>
      <c r="L25" s="1"/>
      <c r="M25" s="1"/>
    </row>
    <row r="26" spans="1:13" ht="15.75" thickBot="1" x14ac:dyDescent="0.3">
      <c r="A26" s="1"/>
      <c r="B26" s="66"/>
      <c r="C26" s="14" t="s">
        <v>94</v>
      </c>
      <c r="D26" s="15">
        <v>4</v>
      </c>
      <c r="E26" s="16">
        <v>0.3125</v>
      </c>
      <c r="F26" s="17">
        <v>0.31944444444444448</v>
      </c>
      <c r="G26" s="16">
        <f t="shared" si="16"/>
        <v>6.9444444444444753E-3</v>
      </c>
      <c r="H26" s="16">
        <v>3.2638888888888891E-2</v>
      </c>
      <c r="I26" s="16">
        <f t="shared" si="17"/>
        <v>4.895833333333334E-2</v>
      </c>
      <c r="J26" s="17">
        <f t="shared" si="18"/>
        <v>4.2013888888888865E-2</v>
      </c>
      <c r="K26" s="18" t="str">
        <f t="shared" si="3"/>
        <v xml:space="preserve"> </v>
      </c>
      <c r="L26" s="1"/>
      <c r="M26" s="1"/>
    </row>
    <row r="27" spans="1:13" x14ac:dyDescent="0.25">
      <c r="A27" s="1"/>
      <c r="B27" s="64">
        <v>43239</v>
      </c>
      <c r="C27" s="4" t="s">
        <v>94</v>
      </c>
      <c r="D27" s="5">
        <v>1</v>
      </c>
      <c r="E27" s="6">
        <v>0.51041666666666663</v>
      </c>
      <c r="F27" s="7">
        <v>0.51597222222222217</v>
      </c>
      <c r="G27" s="6">
        <f>F27-E27</f>
        <v>5.5555555555555358E-3</v>
      </c>
      <c r="H27" s="6">
        <v>2.6388888888888889E-2</v>
      </c>
      <c r="I27" s="6">
        <f>H27*1.5</f>
        <v>3.9583333333333331E-2</v>
      </c>
      <c r="J27" s="7">
        <f>ABS(I27-G27)</f>
        <v>3.4027777777777796E-2</v>
      </c>
      <c r="K27" s="8" t="str">
        <f t="shared" si="3"/>
        <v xml:space="preserve"> </v>
      </c>
      <c r="L27" s="1"/>
      <c r="M27" s="1"/>
    </row>
    <row r="28" spans="1:13" x14ac:dyDescent="0.25">
      <c r="A28" s="1"/>
      <c r="B28" s="65"/>
      <c r="C28" s="9" t="s">
        <v>94</v>
      </c>
      <c r="D28" s="10">
        <v>2</v>
      </c>
      <c r="E28" s="11">
        <v>0.46249999999999997</v>
      </c>
      <c r="F28" s="12">
        <v>0.46875</v>
      </c>
      <c r="G28" s="11">
        <f t="shared" ref="G28:G30" si="19">F28-E28</f>
        <v>6.2500000000000333E-3</v>
      </c>
      <c r="H28" s="11">
        <v>1.8055555555555557E-2</v>
      </c>
      <c r="I28" s="11">
        <f t="shared" ref="I28:I30" si="20">H28*1.5</f>
        <v>2.7083333333333334E-2</v>
      </c>
      <c r="J28" s="12">
        <f t="shared" ref="J28:J30" si="21">ABS(I28-G28)</f>
        <v>2.0833333333333301E-2</v>
      </c>
      <c r="K28" s="13" t="str">
        <f t="shared" si="3"/>
        <v xml:space="preserve"> </v>
      </c>
      <c r="L28" s="1"/>
      <c r="M28" s="1"/>
    </row>
    <row r="29" spans="1:13" x14ac:dyDescent="0.25">
      <c r="A29" s="1"/>
      <c r="B29" s="65"/>
      <c r="C29" s="9" t="s">
        <v>94</v>
      </c>
      <c r="D29" s="10">
        <v>2</v>
      </c>
      <c r="E29" s="11">
        <v>0.39583333333333331</v>
      </c>
      <c r="F29" s="12">
        <v>0.40625</v>
      </c>
      <c r="G29" s="11">
        <f t="shared" si="19"/>
        <v>1.0416666666666685E-2</v>
      </c>
      <c r="H29" s="11">
        <v>6.1805555555555558E-2</v>
      </c>
      <c r="I29" s="11">
        <f t="shared" si="20"/>
        <v>9.2708333333333337E-2</v>
      </c>
      <c r="J29" s="12">
        <f t="shared" si="21"/>
        <v>8.2291666666666652E-2</v>
      </c>
      <c r="K29" s="13" t="str">
        <f t="shared" si="3"/>
        <v xml:space="preserve"> </v>
      </c>
      <c r="L29" s="1"/>
      <c r="M29" s="1"/>
    </row>
    <row r="30" spans="1:13" ht="15.75" thickBot="1" x14ac:dyDescent="0.3">
      <c r="A30" s="1"/>
      <c r="B30" s="66"/>
      <c r="C30" s="14" t="s">
        <v>94</v>
      </c>
      <c r="D30" s="15">
        <v>2</v>
      </c>
      <c r="E30" s="16">
        <v>0.72430555555555554</v>
      </c>
      <c r="F30" s="17">
        <v>0.73333333333333339</v>
      </c>
      <c r="G30" s="16">
        <f t="shared" si="19"/>
        <v>9.0277777777778567E-3</v>
      </c>
      <c r="H30" s="16">
        <v>2.013888888888889E-2</v>
      </c>
      <c r="I30" s="16">
        <f t="shared" si="20"/>
        <v>3.0208333333333337E-2</v>
      </c>
      <c r="J30" s="17">
        <f t="shared" si="21"/>
        <v>2.118055555555548E-2</v>
      </c>
      <c r="K30" s="18" t="str">
        <f t="shared" si="3"/>
        <v xml:space="preserve"> </v>
      </c>
      <c r="L30" s="1"/>
      <c r="M30" s="1"/>
    </row>
    <row r="31" spans="1:13" x14ac:dyDescent="0.25">
      <c r="A31" s="1"/>
      <c r="B31" s="1"/>
      <c r="C31" s="1"/>
      <c r="D31" s="1"/>
      <c r="E31" s="1"/>
      <c r="F31" s="2"/>
      <c r="G31" s="1"/>
      <c r="H31" s="1"/>
      <c r="I31" s="1"/>
      <c r="J31" s="1"/>
      <c r="K31" s="1"/>
      <c r="L31" s="1"/>
      <c r="M31" s="1"/>
    </row>
    <row r="32" spans="1:13" x14ac:dyDescent="0.25">
      <c r="K32" s="45" t="s">
        <v>43</v>
      </c>
    </row>
    <row r="33" spans="3:11" x14ac:dyDescent="0.25">
      <c r="K33" s="24">
        <f>COUNTIF(K3:K30, "Y")</f>
        <v>1</v>
      </c>
    </row>
    <row r="36" spans="3:11" x14ac:dyDescent="0.25">
      <c r="C36" t="s">
        <v>56</v>
      </c>
    </row>
  </sheetData>
  <mergeCells count="7">
    <mergeCell ref="B23:B26"/>
    <mergeCell ref="B27:B30"/>
    <mergeCell ref="B3:B6"/>
    <mergeCell ref="B7:B10"/>
    <mergeCell ref="B11:B14"/>
    <mergeCell ref="B15:B18"/>
    <mergeCell ref="B19:B2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zoomScale="90" zoomScaleNormal="90" workbookViewId="0">
      <selection activeCell="B38" sqref="B38"/>
    </sheetView>
  </sheetViews>
  <sheetFormatPr defaultRowHeight="15" x14ac:dyDescent="0.25"/>
  <cols>
    <col min="12" max="12" width="9.140625" bestFit="1" customWidth="1"/>
  </cols>
  <sheetData>
    <row r="1" spans="1:18" x14ac:dyDescent="0.25">
      <c r="A1" t="s">
        <v>12</v>
      </c>
    </row>
    <row r="2" spans="1:18" ht="15.75" thickBot="1" x14ac:dyDescent="0.3">
      <c r="A2" s="21" t="s">
        <v>0</v>
      </c>
      <c r="B2" s="22">
        <v>43233</v>
      </c>
      <c r="C2" s="22">
        <v>43234</v>
      </c>
      <c r="D2" s="22">
        <v>43235</v>
      </c>
      <c r="E2" s="22">
        <v>43236</v>
      </c>
      <c r="F2" s="22">
        <v>43237</v>
      </c>
      <c r="G2" s="22">
        <v>43238</v>
      </c>
      <c r="H2" s="22">
        <v>43239</v>
      </c>
      <c r="L2" s="25" t="s">
        <v>16</v>
      </c>
      <c r="M2" s="25"/>
      <c r="N2" s="25"/>
      <c r="O2" s="25"/>
      <c r="P2" s="25"/>
      <c r="Q2" s="28"/>
    </row>
    <row r="3" spans="1:18" ht="15.75" thickBot="1" x14ac:dyDescent="0.3">
      <c r="A3" s="21" t="s">
        <v>1</v>
      </c>
      <c r="B3" s="21">
        <f>J5</f>
        <v>3</v>
      </c>
      <c r="C3" s="21">
        <f>SUM(L4:L11)</f>
        <v>40</v>
      </c>
      <c r="D3" s="21">
        <f>SUM(M4:M11)</f>
        <v>55</v>
      </c>
      <c r="E3" s="21">
        <f>SUM(N4:N11)</f>
        <v>45</v>
      </c>
      <c r="F3" s="21">
        <f>SUM(O4:O11)</f>
        <v>33</v>
      </c>
      <c r="G3" s="21">
        <f>SUM(P4:P11)</f>
        <v>39</v>
      </c>
      <c r="H3" s="21">
        <f t="shared" ref="H3" si="0">SUM(Q4:Q11)</f>
        <v>12</v>
      </c>
      <c r="J3" s="34">
        <v>43233</v>
      </c>
      <c r="L3" s="22">
        <v>43234</v>
      </c>
      <c r="M3" s="22">
        <v>43235</v>
      </c>
      <c r="N3" s="22">
        <v>43236</v>
      </c>
      <c r="O3" s="22">
        <v>43237</v>
      </c>
      <c r="P3" s="22">
        <v>43238</v>
      </c>
      <c r="Q3" s="34">
        <v>43239</v>
      </c>
    </row>
    <row r="4" spans="1:18" x14ac:dyDescent="0.25">
      <c r="A4" s="23" t="s">
        <v>2</v>
      </c>
      <c r="B4" s="19">
        <f ca="1">ROUND((RAND()*B$3)+0.5,0)</f>
        <v>2</v>
      </c>
      <c r="C4" s="19">
        <f t="shared" ref="C4:H4" ca="1" si="1">ROUND((RAND()*C$3)+0.5,0)</f>
        <v>34</v>
      </c>
      <c r="D4" s="19">
        <f t="shared" ca="1" si="1"/>
        <v>50</v>
      </c>
      <c r="E4" s="19">
        <f t="shared" ca="1" si="1"/>
        <v>34</v>
      </c>
      <c r="F4" s="19">
        <f t="shared" ca="1" si="1"/>
        <v>28</v>
      </c>
      <c r="G4" s="19">
        <f t="shared" ca="1" si="1"/>
        <v>7</v>
      </c>
      <c r="H4" s="19">
        <f t="shared" ca="1" si="1"/>
        <v>5</v>
      </c>
      <c r="J4" s="36" t="s">
        <v>25</v>
      </c>
      <c r="K4" s="35">
        <v>190</v>
      </c>
      <c r="L4" s="54">
        <v>5</v>
      </c>
      <c r="M4" s="54">
        <v>3</v>
      </c>
      <c r="N4" s="54">
        <v>5</v>
      </c>
      <c r="O4" s="54">
        <v>4</v>
      </c>
      <c r="P4" s="57">
        <v>4</v>
      </c>
      <c r="Q4" s="29">
        <v>6</v>
      </c>
      <c r="R4" s="31" t="s">
        <v>13</v>
      </c>
    </row>
    <row r="5" spans="1:18" ht="15.75" thickBot="1" x14ac:dyDescent="0.3">
      <c r="A5" s="23" t="s">
        <v>3</v>
      </c>
      <c r="B5" s="19">
        <f t="shared" ref="B5:H12" ca="1" si="2">ROUND((RAND()*B$3)+0.5,0)</f>
        <v>3</v>
      </c>
      <c r="C5" s="19">
        <f t="shared" ca="1" si="2"/>
        <v>22</v>
      </c>
      <c r="D5" s="19">
        <f t="shared" ca="1" si="2"/>
        <v>15</v>
      </c>
      <c r="E5" s="19">
        <f t="shared" ca="1" si="2"/>
        <v>15</v>
      </c>
      <c r="F5" s="19">
        <f t="shared" ca="1" si="2"/>
        <v>3</v>
      </c>
      <c r="G5" s="19">
        <f t="shared" ca="1" si="2"/>
        <v>32</v>
      </c>
      <c r="H5" s="19">
        <f t="shared" ca="1" si="2"/>
        <v>5</v>
      </c>
      <c r="J5" s="58">
        <v>3</v>
      </c>
      <c r="K5" s="20">
        <v>191</v>
      </c>
      <c r="L5" s="54">
        <v>5</v>
      </c>
      <c r="M5" s="54">
        <v>6</v>
      </c>
      <c r="N5" s="54">
        <v>9</v>
      </c>
      <c r="O5" s="54">
        <v>5</v>
      </c>
      <c r="P5" s="57">
        <v>6</v>
      </c>
      <c r="Q5" s="29">
        <v>2</v>
      </c>
      <c r="R5" s="32" t="s">
        <v>14</v>
      </c>
    </row>
    <row r="6" spans="1:18" ht="15.75" thickBot="1" x14ac:dyDescent="0.3">
      <c r="A6" s="23" t="s">
        <v>4</v>
      </c>
      <c r="B6" s="19">
        <f t="shared" ca="1" si="2"/>
        <v>1</v>
      </c>
      <c r="C6" s="19">
        <f t="shared" ca="1" si="2"/>
        <v>2</v>
      </c>
      <c r="D6" s="19">
        <f t="shared" ca="1" si="2"/>
        <v>12</v>
      </c>
      <c r="E6" s="19">
        <f t="shared" ca="1" si="2"/>
        <v>14</v>
      </c>
      <c r="F6" s="19">
        <f t="shared" ca="1" si="2"/>
        <v>12</v>
      </c>
      <c r="G6" s="19">
        <f t="shared" ca="1" si="2"/>
        <v>37</v>
      </c>
      <c r="H6" s="19">
        <f t="shared" ca="1" si="2"/>
        <v>6</v>
      </c>
      <c r="J6" s="24"/>
      <c r="K6" s="20">
        <v>192</v>
      </c>
      <c r="L6" s="54">
        <v>7</v>
      </c>
      <c r="M6" s="54">
        <v>12</v>
      </c>
      <c r="N6" s="54">
        <v>9</v>
      </c>
      <c r="O6" s="54">
        <v>5</v>
      </c>
      <c r="P6" s="57">
        <v>7</v>
      </c>
      <c r="Q6" s="30">
        <v>4</v>
      </c>
      <c r="R6" s="33" t="s">
        <v>15</v>
      </c>
    </row>
    <row r="7" spans="1:18" x14ac:dyDescent="0.25">
      <c r="A7" s="23" t="s">
        <v>5</v>
      </c>
      <c r="B7" s="19">
        <f t="shared" ca="1" si="2"/>
        <v>1</v>
      </c>
      <c r="C7" s="19">
        <f t="shared" ca="1" si="2"/>
        <v>22</v>
      </c>
      <c r="D7" s="19">
        <f t="shared" ca="1" si="2"/>
        <v>14</v>
      </c>
      <c r="E7" s="19">
        <f t="shared" ca="1" si="2"/>
        <v>35</v>
      </c>
      <c r="F7" s="19">
        <f t="shared" ca="1" si="2"/>
        <v>30</v>
      </c>
      <c r="G7" s="19">
        <f t="shared" ca="1" si="2"/>
        <v>20</v>
      </c>
      <c r="H7" s="19">
        <f t="shared" ca="1" si="2"/>
        <v>2</v>
      </c>
      <c r="J7" s="24"/>
      <c r="K7" s="20">
        <v>193</v>
      </c>
      <c r="L7" s="54">
        <v>6</v>
      </c>
      <c r="M7" s="54">
        <v>5</v>
      </c>
      <c r="N7" s="54">
        <v>3</v>
      </c>
      <c r="O7" s="54">
        <v>3</v>
      </c>
      <c r="P7" s="54">
        <v>8</v>
      </c>
      <c r="Q7" s="27"/>
      <c r="R7" s="24"/>
    </row>
    <row r="8" spans="1:18" x14ac:dyDescent="0.25">
      <c r="A8" s="23" t="s">
        <v>6</v>
      </c>
      <c r="B8" s="19">
        <f t="shared" ca="1" si="2"/>
        <v>3</v>
      </c>
      <c r="C8" s="19">
        <f t="shared" ca="1" si="2"/>
        <v>40</v>
      </c>
      <c r="D8" s="19">
        <f t="shared" ca="1" si="2"/>
        <v>4</v>
      </c>
      <c r="E8" s="19">
        <f t="shared" ca="1" si="2"/>
        <v>28</v>
      </c>
      <c r="F8" s="19">
        <f t="shared" ca="1" si="2"/>
        <v>32</v>
      </c>
      <c r="G8" s="19">
        <f t="shared" ca="1" si="2"/>
        <v>32</v>
      </c>
      <c r="H8" s="19">
        <f t="shared" ca="1" si="2"/>
        <v>12</v>
      </c>
      <c r="J8" s="24"/>
      <c r="K8" s="20">
        <v>194</v>
      </c>
      <c r="L8" s="54">
        <v>3</v>
      </c>
      <c r="M8" s="54">
        <v>6</v>
      </c>
      <c r="N8" s="54">
        <v>5</v>
      </c>
      <c r="O8" s="54">
        <v>2</v>
      </c>
      <c r="P8" s="54">
        <v>3</v>
      </c>
      <c r="Q8" s="27"/>
      <c r="R8" s="24"/>
    </row>
    <row r="9" spans="1:18" x14ac:dyDescent="0.25">
      <c r="A9" s="23" t="s">
        <v>7</v>
      </c>
      <c r="B9" s="19">
        <f t="shared" ca="1" si="2"/>
        <v>3</v>
      </c>
      <c r="C9" s="19">
        <f t="shared" ca="1" si="2"/>
        <v>8</v>
      </c>
      <c r="D9" s="19">
        <f t="shared" ca="1" si="2"/>
        <v>16</v>
      </c>
      <c r="E9" s="19">
        <f t="shared" ca="1" si="2"/>
        <v>13</v>
      </c>
      <c r="F9" s="19">
        <f t="shared" ca="1" si="2"/>
        <v>30</v>
      </c>
      <c r="G9" s="19">
        <f t="shared" ca="1" si="2"/>
        <v>10</v>
      </c>
      <c r="H9" s="19">
        <f t="shared" ca="1" si="2"/>
        <v>6</v>
      </c>
      <c r="J9" s="24"/>
      <c r="K9" s="20">
        <v>195</v>
      </c>
      <c r="L9" s="54">
        <v>5</v>
      </c>
      <c r="M9" s="54">
        <v>8</v>
      </c>
      <c r="N9" s="54">
        <v>4</v>
      </c>
      <c r="O9" s="54">
        <v>3</v>
      </c>
      <c r="P9" s="54">
        <v>4</v>
      </c>
      <c r="Q9" s="27"/>
      <c r="R9" s="24"/>
    </row>
    <row r="10" spans="1:18" x14ac:dyDescent="0.25">
      <c r="A10" s="23" t="s">
        <v>8</v>
      </c>
      <c r="B10" s="19">
        <f t="shared" ca="1" si="2"/>
        <v>2</v>
      </c>
      <c r="C10" s="19">
        <f t="shared" ca="1" si="2"/>
        <v>22</v>
      </c>
      <c r="D10" s="19">
        <f t="shared" ca="1" si="2"/>
        <v>20</v>
      </c>
      <c r="E10" s="19">
        <f t="shared" ca="1" si="2"/>
        <v>24</v>
      </c>
      <c r="F10" s="19">
        <f t="shared" ca="1" si="2"/>
        <v>3</v>
      </c>
      <c r="G10" s="19">
        <f t="shared" ca="1" si="2"/>
        <v>22</v>
      </c>
      <c r="H10" s="19">
        <f t="shared" ca="1" si="2"/>
        <v>2</v>
      </c>
      <c r="J10" s="24"/>
      <c r="K10" s="20">
        <v>196</v>
      </c>
      <c r="L10" s="54">
        <v>4</v>
      </c>
      <c r="M10" s="54">
        <v>8</v>
      </c>
      <c r="N10" s="54">
        <v>5</v>
      </c>
      <c r="O10" s="54">
        <v>6</v>
      </c>
      <c r="P10" s="54">
        <v>2</v>
      </c>
      <c r="Q10" s="27"/>
      <c r="R10" s="24"/>
    </row>
    <row r="11" spans="1:18" x14ac:dyDescent="0.25">
      <c r="A11" s="23" t="s">
        <v>9</v>
      </c>
      <c r="B11" s="19">
        <f t="shared" ca="1" si="2"/>
        <v>3</v>
      </c>
      <c r="C11" s="19">
        <f t="shared" ca="1" si="2"/>
        <v>37</v>
      </c>
      <c r="D11" s="19">
        <f t="shared" ca="1" si="2"/>
        <v>41</v>
      </c>
      <c r="E11" s="19">
        <f t="shared" ca="1" si="2"/>
        <v>8</v>
      </c>
      <c r="F11" s="19">
        <f t="shared" ca="1" si="2"/>
        <v>32</v>
      </c>
      <c r="G11" s="19">
        <f t="shared" ca="1" si="2"/>
        <v>36</v>
      </c>
      <c r="H11" s="19">
        <f t="shared" ca="1" si="2"/>
        <v>3</v>
      </c>
      <c r="J11" s="24"/>
      <c r="K11" s="20">
        <v>197</v>
      </c>
      <c r="L11" s="54">
        <v>5</v>
      </c>
      <c r="M11" s="54">
        <v>7</v>
      </c>
      <c r="N11" s="54">
        <v>5</v>
      </c>
      <c r="O11" s="54">
        <v>5</v>
      </c>
      <c r="P11" s="54">
        <v>5</v>
      </c>
      <c r="Q11" s="27"/>
      <c r="R11" s="24"/>
    </row>
    <row r="12" spans="1:18" x14ac:dyDescent="0.25">
      <c r="A12" s="23" t="s">
        <v>10</v>
      </c>
      <c r="B12" s="19">
        <f t="shared" ca="1" si="2"/>
        <v>2</v>
      </c>
      <c r="C12" s="19">
        <f t="shared" ca="1" si="2"/>
        <v>29</v>
      </c>
      <c r="D12" s="19">
        <f t="shared" ca="1" si="2"/>
        <v>48</v>
      </c>
      <c r="E12" s="19">
        <f t="shared" ca="1" si="2"/>
        <v>33</v>
      </c>
      <c r="F12" s="19">
        <f t="shared" ca="1" si="2"/>
        <v>2</v>
      </c>
      <c r="G12" s="19">
        <f t="shared" ca="1" si="2"/>
        <v>23</v>
      </c>
      <c r="H12" s="19">
        <f t="shared" ca="1" si="2"/>
        <v>4</v>
      </c>
    </row>
    <row r="14" spans="1:18" x14ac:dyDescent="0.25">
      <c r="A14" s="37"/>
    </row>
    <row r="15" spans="1:18" x14ac:dyDescent="0.25">
      <c r="A15" t="s">
        <v>11</v>
      </c>
      <c r="C15" t="s">
        <v>17</v>
      </c>
      <c r="J15" s="67" t="s">
        <v>18</v>
      </c>
      <c r="K15" s="67"/>
      <c r="L15" s="67"/>
      <c r="M15" s="67"/>
      <c r="N15" s="67"/>
      <c r="O15" s="67"/>
      <c r="P15" s="67"/>
      <c r="Q15" s="67"/>
    </row>
    <row r="16" spans="1:18" x14ac:dyDescent="0.25">
      <c r="A16" s="21" t="s">
        <v>0</v>
      </c>
      <c r="B16" s="22">
        <v>43233</v>
      </c>
      <c r="C16" s="22">
        <v>43234</v>
      </c>
      <c r="D16" s="22">
        <v>43235</v>
      </c>
      <c r="E16" s="22">
        <v>43236</v>
      </c>
      <c r="F16" s="22">
        <v>43237</v>
      </c>
      <c r="G16" s="22">
        <v>43238</v>
      </c>
      <c r="H16" s="22">
        <v>43239</v>
      </c>
      <c r="J16" s="21" t="s">
        <v>0</v>
      </c>
      <c r="K16" s="22">
        <v>43233</v>
      </c>
      <c r="L16" s="22">
        <v>43234</v>
      </c>
      <c r="M16" s="22">
        <v>43235</v>
      </c>
      <c r="N16" s="22">
        <v>43236</v>
      </c>
      <c r="O16" s="22">
        <v>43237</v>
      </c>
      <c r="P16" s="22">
        <v>43238</v>
      </c>
      <c r="Q16" s="22">
        <v>43239</v>
      </c>
    </row>
    <row r="17" spans="1:17" x14ac:dyDescent="0.25">
      <c r="A17" s="21" t="s">
        <v>1</v>
      </c>
      <c r="B17" s="21">
        <v>3</v>
      </c>
      <c r="C17" s="21">
        <v>40</v>
      </c>
      <c r="D17" s="21">
        <v>55</v>
      </c>
      <c r="E17" s="21">
        <v>45</v>
      </c>
      <c r="F17" s="21">
        <v>33</v>
      </c>
      <c r="G17" s="21">
        <v>39</v>
      </c>
      <c r="H17" s="21">
        <v>12</v>
      </c>
      <c r="J17" s="21" t="s">
        <v>1</v>
      </c>
      <c r="K17" s="21">
        <v>3</v>
      </c>
      <c r="L17" s="21">
        <v>40</v>
      </c>
      <c r="M17" s="21">
        <v>55</v>
      </c>
      <c r="N17" s="21">
        <v>45</v>
      </c>
      <c r="O17" s="21">
        <v>33</v>
      </c>
      <c r="P17" s="21">
        <v>39</v>
      </c>
      <c r="Q17" s="21">
        <v>12</v>
      </c>
    </row>
    <row r="18" spans="1:17" x14ac:dyDescent="0.25">
      <c r="A18" s="23" t="s">
        <v>2</v>
      </c>
      <c r="B18" s="53">
        <v>1</v>
      </c>
      <c r="C18" s="53">
        <v>21</v>
      </c>
      <c r="D18" s="53">
        <v>10</v>
      </c>
      <c r="E18" s="53">
        <v>17</v>
      </c>
      <c r="F18" s="53">
        <v>9</v>
      </c>
      <c r="G18" s="53">
        <v>29</v>
      </c>
      <c r="H18" s="19">
        <v>12</v>
      </c>
      <c r="J18" s="23" t="s">
        <v>2</v>
      </c>
      <c r="K18" s="38" t="s">
        <v>20</v>
      </c>
      <c r="L18" s="39" t="s">
        <v>24</v>
      </c>
      <c r="M18" s="52" t="s">
        <v>66</v>
      </c>
      <c r="N18" s="52" t="s">
        <v>73</v>
      </c>
      <c r="O18" s="52" t="s">
        <v>63</v>
      </c>
      <c r="P18" s="39" t="s">
        <v>81</v>
      </c>
      <c r="Q18" s="39" t="s">
        <v>83</v>
      </c>
    </row>
    <row r="19" spans="1:17" x14ac:dyDescent="0.25">
      <c r="A19" s="23" t="s">
        <v>3</v>
      </c>
      <c r="B19" s="53">
        <v>2</v>
      </c>
      <c r="C19" s="53">
        <v>5</v>
      </c>
      <c r="D19" s="53">
        <v>27</v>
      </c>
      <c r="E19" s="53">
        <v>38</v>
      </c>
      <c r="F19" s="53">
        <v>10</v>
      </c>
      <c r="G19" s="53">
        <v>39</v>
      </c>
      <c r="H19" s="19">
        <v>8</v>
      </c>
      <c r="J19" s="23" t="s">
        <v>3</v>
      </c>
      <c r="K19" s="38" t="s">
        <v>21</v>
      </c>
      <c r="L19" s="39" t="s">
        <v>58</v>
      </c>
      <c r="M19" s="39" t="s">
        <v>67</v>
      </c>
      <c r="N19" s="39" t="s">
        <v>69</v>
      </c>
      <c r="O19" s="52" t="s">
        <v>66</v>
      </c>
      <c r="P19" s="39" t="s">
        <v>82</v>
      </c>
      <c r="Q19" s="39" t="s">
        <v>84</v>
      </c>
    </row>
    <row r="20" spans="1:17" x14ac:dyDescent="0.25">
      <c r="A20" s="23" t="s">
        <v>4</v>
      </c>
      <c r="B20" s="53">
        <v>3</v>
      </c>
      <c r="C20" s="53">
        <v>18</v>
      </c>
      <c r="D20" s="53">
        <v>18</v>
      </c>
      <c r="E20" s="53">
        <v>19</v>
      </c>
      <c r="F20" s="53">
        <v>24</v>
      </c>
      <c r="G20" s="53">
        <v>20</v>
      </c>
      <c r="H20" s="19">
        <v>3</v>
      </c>
      <c r="J20" s="23" t="s">
        <v>4</v>
      </c>
      <c r="K20" s="51" t="s">
        <v>19</v>
      </c>
      <c r="L20" s="39" t="s">
        <v>22</v>
      </c>
      <c r="M20" s="52" t="s">
        <v>68</v>
      </c>
      <c r="N20" s="39" t="s">
        <v>75</v>
      </c>
      <c r="O20" s="39" t="s">
        <v>74</v>
      </c>
      <c r="P20" s="39" t="s">
        <v>73</v>
      </c>
      <c r="Q20" s="39" t="s">
        <v>85</v>
      </c>
    </row>
    <row r="21" spans="1:17" x14ac:dyDescent="0.25">
      <c r="A21" s="23" t="s">
        <v>5</v>
      </c>
      <c r="B21" s="53"/>
      <c r="C21" s="53">
        <v>16</v>
      </c>
      <c r="D21" s="53">
        <v>46</v>
      </c>
      <c r="E21" s="53">
        <v>15</v>
      </c>
      <c r="F21" s="53">
        <v>2</v>
      </c>
      <c r="G21" s="53">
        <v>16</v>
      </c>
      <c r="H21" s="19">
        <v>5</v>
      </c>
      <c r="J21" s="23" t="s">
        <v>5</v>
      </c>
      <c r="K21" s="20"/>
      <c r="L21" s="52" t="s">
        <v>23</v>
      </c>
      <c r="M21" s="52" t="s">
        <v>93</v>
      </c>
      <c r="N21" s="52" t="s">
        <v>66</v>
      </c>
      <c r="O21" s="52" t="s">
        <v>78</v>
      </c>
      <c r="P21" s="52" t="s">
        <v>23</v>
      </c>
      <c r="Q21" s="52" t="s">
        <v>89</v>
      </c>
    </row>
    <row r="22" spans="1:17" x14ac:dyDescent="0.25">
      <c r="A22" s="23" t="s">
        <v>6</v>
      </c>
      <c r="B22" s="53"/>
      <c r="C22" s="53">
        <v>19</v>
      </c>
      <c r="D22" s="53">
        <v>37</v>
      </c>
      <c r="E22" s="53">
        <v>16</v>
      </c>
      <c r="F22" s="53">
        <v>4</v>
      </c>
      <c r="G22" s="53">
        <v>13</v>
      </c>
      <c r="H22" s="19">
        <v>11</v>
      </c>
      <c r="J22" s="23" t="s">
        <v>6</v>
      </c>
      <c r="K22" s="20"/>
      <c r="L22" s="52" t="s">
        <v>64</v>
      </c>
      <c r="M22" s="39" t="s">
        <v>70</v>
      </c>
      <c r="N22" s="52" t="s">
        <v>76</v>
      </c>
      <c r="O22" s="39" t="s">
        <v>79</v>
      </c>
      <c r="P22" s="39" t="s">
        <v>73</v>
      </c>
      <c r="Q22" s="52" t="s">
        <v>86</v>
      </c>
    </row>
    <row r="23" spans="1:17" x14ac:dyDescent="0.25">
      <c r="A23" s="23" t="s">
        <v>7</v>
      </c>
      <c r="B23" s="53"/>
      <c r="C23" s="53">
        <v>7</v>
      </c>
      <c r="D23" s="53">
        <v>51</v>
      </c>
      <c r="E23" s="53">
        <v>35</v>
      </c>
      <c r="F23" s="53">
        <v>23</v>
      </c>
      <c r="G23" s="53">
        <v>4</v>
      </c>
      <c r="H23" s="19">
        <v>9</v>
      </c>
      <c r="J23" s="23" t="s">
        <v>7</v>
      </c>
      <c r="K23" s="20"/>
      <c r="L23" s="52" t="s">
        <v>61</v>
      </c>
      <c r="M23" s="39" t="s">
        <v>71</v>
      </c>
      <c r="N23" s="52" t="s">
        <v>77</v>
      </c>
      <c r="O23" s="52" t="s">
        <v>80</v>
      </c>
      <c r="P23" s="52" t="s">
        <v>79</v>
      </c>
      <c r="Q23" s="52" t="s">
        <v>87</v>
      </c>
    </row>
    <row r="24" spans="1:17" x14ac:dyDescent="0.25">
      <c r="A24" s="23" t="s">
        <v>8</v>
      </c>
      <c r="B24" s="53"/>
      <c r="C24" s="53">
        <v>23</v>
      </c>
      <c r="D24" s="53">
        <v>34</v>
      </c>
      <c r="E24" s="53">
        <v>26</v>
      </c>
      <c r="F24" s="53">
        <v>1</v>
      </c>
      <c r="G24" s="53">
        <v>8</v>
      </c>
      <c r="H24" s="19">
        <v>10</v>
      </c>
      <c r="J24" s="23" t="s">
        <v>8</v>
      </c>
      <c r="K24" s="20"/>
      <c r="L24" s="39" t="s">
        <v>60</v>
      </c>
      <c r="M24" s="52" t="s">
        <v>72</v>
      </c>
      <c r="N24" s="26"/>
      <c r="O24" s="26"/>
      <c r="P24" s="52" t="s">
        <v>62</v>
      </c>
      <c r="Q24" s="39" t="s">
        <v>88</v>
      </c>
    </row>
    <row r="25" spans="1:17" x14ac:dyDescent="0.25">
      <c r="A25" s="23" t="s">
        <v>9</v>
      </c>
      <c r="B25" s="53"/>
      <c r="C25" s="53">
        <v>29</v>
      </c>
      <c r="D25" s="53">
        <v>35</v>
      </c>
      <c r="E25" s="53">
        <v>28</v>
      </c>
      <c r="F25" s="53">
        <v>13</v>
      </c>
      <c r="G25" s="53">
        <v>11</v>
      </c>
      <c r="H25" s="19">
        <v>7</v>
      </c>
      <c r="J25" s="23" t="s">
        <v>9</v>
      </c>
      <c r="K25" s="20"/>
      <c r="L25" s="52" t="s">
        <v>65</v>
      </c>
      <c r="M25" s="26"/>
      <c r="N25" s="26"/>
      <c r="O25" s="26"/>
      <c r="P25" s="52" t="s">
        <v>66</v>
      </c>
      <c r="Q25" s="52" t="s">
        <v>90</v>
      </c>
    </row>
    <row r="26" spans="1:17" x14ac:dyDescent="0.25">
      <c r="A26" s="23" t="s">
        <v>10</v>
      </c>
      <c r="B26" s="53"/>
      <c r="C26" s="53">
        <v>1</v>
      </c>
      <c r="D26" s="53"/>
      <c r="E26" s="53">
        <v>24</v>
      </c>
      <c r="F26" s="53">
        <v>25</v>
      </c>
      <c r="G26" s="53">
        <v>26</v>
      </c>
      <c r="H26" s="19">
        <v>1</v>
      </c>
      <c r="J26" s="23" t="s">
        <v>10</v>
      </c>
      <c r="K26" s="20"/>
      <c r="L26" s="26"/>
      <c r="M26" s="26"/>
      <c r="N26" s="26"/>
      <c r="O26" s="26"/>
      <c r="P26" s="26"/>
      <c r="Q26" s="26"/>
    </row>
    <row r="27" spans="1:17" x14ac:dyDescent="0.25">
      <c r="A27" s="41" t="s">
        <v>38</v>
      </c>
      <c r="B27" s="55"/>
      <c r="C27" s="56"/>
      <c r="D27" s="56"/>
      <c r="E27" s="56"/>
      <c r="F27" s="56">
        <v>34</v>
      </c>
      <c r="G27" s="56"/>
      <c r="H27" s="44"/>
      <c r="J27" s="41"/>
      <c r="K27" s="43"/>
      <c r="L27" s="50"/>
      <c r="M27" s="50"/>
      <c r="N27" s="50"/>
      <c r="O27" s="50"/>
      <c r="P27" s="43"/>
      <c r="Q27" s="43"/>
    </row>
    <row r="28" spans="1:17" x14ac:dyDescent="0.25">
      <c r="A28" s="41"/>
      <c r="B28" s="42"/>
      <c r="C28" s="44"/>
      <c r="D28" s="44"/>
      <c r="E28" s="44"/>
      <c r="F28" s="44"/>
      <c r="G28" s="44"/>
      <c r="H28" s="42"/>
      <c r="J28" s="41"/>
      <c r="K28" s="43"/>
      <c r="L28" s="43"/>
      <c r="M28" s="43"/>
      <c r="N28" s="43"/>
      <c r="O28" s="43"/>
      <c r="P28" s="43"/>
      <c r="Q28" s="43"/>
    </row>
    <row r="29" spans="1:17" x14ac:dyDescent="0.25">
      <c r="A29" s="41"/>
      <c r="B29" s="42"/>
      <c r="C29" s="42"/>
      <c r="D29" s="42"/>
      <c r="E29" s="42"/>
      <c r="F29" s="42"/>
      <c r="G29" s="42"/>
      <c r="H29" s="42"/>
      <c r="J29" s="41"/>
      <c r="K29" s="43"/>
      <c r="L29" s="43"/>
      <c r="M29" s="43"/>
      <c r="N29" s="43"/>
      <c r="O29" s="43"/>
      <c r="P29" s="43"/>
      <c r="Q29" s="43"/>
    </row>
    <row r="30" spans="1:17" x14ac:dyDescent="0.25">
      <c r="A30" s="41"/>
      <c r="B30" s="42"/>
      <c r="C30" s="42"/>
      <c r="D30" s="42"/>
      <c r="E30" s="42"/>
      <c r="F30" s="42"/>
      <c r="G30" s="42"/>
      <c r="H30" s="42"/>
      <c r="J30" s="41"/>
      <c r="K30" s="70" t="s">
        <v>53</v>
      </c>
      <c r="L30" s="70"/>
      <c r="M30" s="48">
        <v>46</v>
      </c>
      <c r="N30" s="43"/>
      <c r="O30" s="43"/>
      <c r="P30" s="43"/>
      <c r="Q30" s="43"/>
    </row>
    <row r="31" spans="1:17" x14ac:dyDescent="0.25">
      <c r="K31" s="71" t="s">
        <v>54</v>
      </c>
      <c r="L31" s="71"/>
      <c r="M31" s="24">
        <v>21</v>
      </c>
    </row>
    <row r="32" spans="1:17" x14ac:dyDescent="0.25">
      <c r="A32" s="37" t="s">
        <v>26</v>
      </c>
      <c r="K32" s="71" t="s">
        <v>55</v>
      </c>
      <c r="L32" s="71"/>
      <c r="M32" s="49">
        <f>M31/M30</f>
        <v>0.45652173913043476</v>
      </c>
    </row>
    <row r="33" spans="1:11" x14ac:dyDescent="0.25">
      <c r="B33" t="s">
        <v>27</v>
      </c>
    </row>
    <row r="34" spans="1:11" x14ac:dyDescent="0.25">
      <c r="B34" t="s">
        <v>28</v>
      </c>
      <c r="J34" t="s">
        <v>31</v>
      </c>
    </row>
    <row r="35" spans="1:11" x14ac:dyDescent="0.25">
      <c r="B35" t="s">
        <v>32</v>
      </c>
      <c r="K35" t="s">
        <v>57</v>
      </c>
    </row>
    <row r="36" spans="1:11" x14ac:dyDescent="0.25">
      <c r="B36" s="68" t="s">
        <v>29</v>
      </c>
      <c r="C36" s="68"/>
      <c r="D36" s="68"/>
      <c r="E36" s="68"/>
    </row>
    <row r="37" spans="1:11" x14ac:dyDescent="0.25">
      <c r="B37" s="69" t="s">
        <v>30</v>
      </c>
      <c r="C37" s="69"/>
      <c r="D37" s="69"/>
      <c r="E37" s="69"/>
    </row>
    <row r="38" spans="1:11" x14ac:dyDescent="0.25">
      <c r="B38" t="s">
        <v>42</v>
      </c>
    </row>
    <row r="41" spans="1:11" x14ac:dyDescent="0.25">
      <c r="A41" t="s">
        <v>33</v>
      </c>
    </row>
    <row r="42" spans="1:11" x14ac:dyDescent="0.25">
      <c r="B42" t="s">
        <v>36</v>
      </c>
    </row>
    <row r="43" spans="1:11" x14ac:dyDescent="0.25">
      <c r="B43" t="s">
        <v>34</v>
      </c>
    </row>
    <row r="44" spans="1:11" x14ac:dyDescent="0.25">
      <c r="B44" t="s">
        <v>35</v>
      </c>
    </row>
    <row r="45" spans="1:11" x14ac:dyDescent="0.25">
      <c r="B45" s="40" t="s">
        <v>37</v>
      </c>
    </row>
    <row r="46" spans="1:11" x14ac:dyDescent="0.25">
      <c r="B46" t="s">
        <v>39</v>
      </c>
    </row>
    <row r="47" spans="1:11" x14ac:dyDescent="0.25">
      <c r="C47" t="s">
        <v>40</v>
      </c>
    </row>
    <row r="48" spans="1:11" x14ac:dyDescent="0.25">
      <c r="B48" t="s">
        <v>41</v>
      </c>
    </row>
  </sheetData>
  <mergeCells count="6">
    <mergeCell ref="J15:Q15"/>
    <mergeCell ref="B36:E36"/>
    <mergeCell ref="B37:E37"/>
    <mergeCell ref="K30:L30"/>
    <mergeCell ref="K31:L31"/>
    <mergeCell ref="K32:L3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Report</vt:lpstr>
      <vt:lpstr>RNG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2019-01-25T18:32:33Z</dcterms:modified>
</cp:coreProperties>
</file>